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吴育娟</author>
  </authors>
  <commentList>
    <comment ref="E15" authorId="0">
      <text>
        <r>
          <rPr>
            <b/>
            <sz val="9"/>
            <rFont val="宋体"/>
            <family val="0"/>
          </rPr>
          <t>吴育娟:</t>
        </r>
        <r>
          <rPr>
            <sz val="9"/>
            <rFont val="宋体"/>
            <family val="0"/>
          </rPr>
          <t xml:space="preserve">
小忠打球</t>
        </r>
      </text>
    </comment>
    <comment ref="H3" authorId="0">
      <text>
        <r>
          <rPr>
            <b/>
            <sz val="9"/>
            <rFont val="宋体"/>
            <family val="0"/>
          </rPr>
          <t>吴育娟:</t>
        </r>
        <r>
          <rPr>
            <sz val="9"/>
            <rFont val="宋体"/>
            <family val="0"/>
          </rPr>
          <t xml:space="preserve">
张赞流充200元</t>
        </r>
      </text>
    </comment>
    <comment ref="I3" authorId="0">
      <text>
        <r>
          <rPr>
            <b/>
            <sz val="9"/>
            <rFont val="宋体"/>
            <family val="0"/>
          </rPr>
          <t>吴育娟:</t>
        </r>
        <r>
          <rPr>
            <sz val="9"/>
            <rFont val="宋体"/>
            <family val="0"/>
          </rPr>
          <t xml:space="preserve">
杨耀碧充200元</t>
        </r>
      </text>
    </comment>
    <comment ref="L3" authorId="0">
      <text>
        <r>
          <rPr>
            <b/>
            <sz val="9"/>
            <rFont val="宋体"/>
            <family val="0"/>
          </rPr>
          <t>吴育娟:</t>
        </r>
        <r>
          <rPr>
            <sz val="9"/>
            <rFont val="宋体"/>
            <family val="0"/>
          </rPr>
          <t xml:space="preserve">
王山充100元</t>
        </r>
      </text>
    </comment>
    <comment ref="N8" authorId="0">
      <text>
        <r>
          <rPr>
            <b/>
            <sz val="9"/>
            <rFont val="宋体"/>
            <family val="0"/>
          </rPr>
          <t>吴育娟:</t>
        </r>
        <r>
          <rPr>
            <sz val="9"/>
            <rFont val="宋体"/>
            <family val="0"/>
          </rPr>
          <t xml:space="preserve">
收张彩华25元</t>
        </r>
      </text>
    </comment>
    <comment ref="O8" authorId="0">
      <text>
        <r>
          <rPr>
            <b/>
            <sz val="9"/>
            <rFont val="宋体"/>
            <family val="0"/>
          </rPr>
          <t>吴育娟:</t>
        </r>
        <r>
          <rPr>
            <sz val="9"/>
            <rFont val="宋体"/>
            <family val="0"/>
          </rPr>
          <t xml:space="preserve">
收张彩华25元、廖东20元、左手子20元</t>
        </r>
      </text>
    </comment>
    <comment ref="P8" authorId="0">
      <text>
        <r>
          <rPr>
            <b/>
            <sz val="9"/>
            <rFont val="宋体"/>
            <family val="0"/>
          </rPr>
          <t>吴育娟:</t>
        </r>
        <r>
          <rPr>
            <sz val="9"/>
            <rFont val="宋体"/>
            <family val="0"/>
          </rPr>
          <t xml:space="preserve">
收张彩华15元</t>
        </r>
      </text>
    </comment>
    <comment ref="Q8" authorId="0">
      <text>
        <r>
          <rPr>
            <b/>
            <sz val="9"/>
            <rFont val="宋体"/>
            <family val="0"/>
          </rPr>
          <t>吴育娟:</t>
        </r>
        <r>
          <rPr>
            <sz val="9"/>
            <rFont val="宋体"/>
            <family val="0"/>
          </rPr>
          <t xml:space="preserve">
收廖东、张彩华各15元</t>
        </r>
      </text>
    </comment>
    <comment ref="R3" authorId="0">
      <text>
        <r>
          <rPr>
            <b/>
            <sz val="9"/>
            <rFont val="宋体"/>
            <family val="0"/>
          </rPr>
          <t>吴育娟:</t>
        </r>
        <r>
          <rPr>
            <sz val="9"/>
            <rFont val="宋体"/>
            <family val="0"/>
          </rPr>
          <t xml:space="preserve">
王山充100元</t>
        </r>
      </text>
    </comment>
    <comment ref="R15" authorId="0">
      <text>
        <r>
          <rPr>
            <b/>
            <sz val="9"/>
            <rFont val="宋体"/>
            <family val="0"/>
          </rPr>
          <t>吴育娟:</t>
        </r>
        <r>
          <rPr>
            <sz val="9"/>
            <rFont val="宋体"/>
            <family val="0"/>
          </rPr>
          <t xml:space="preserve">
小忠打</t>
        </r>
      </text>
    </comment>
    <comment ref="R8" authorId="0">
      <text>
        <r>
          <rPr>
            <b/>
            <sz val="9"/>
            <rFont val="宋体"/>
            <family val="0"/>
          </rPr>
          <t>吴育娟:</t>
        </r>
        <r>
          <rPr>
            <sz val="9"/>
            <rFont val="宋体"/>
            <family val="0"/>
          </rPr>
          <t xml:space="preserve">
收廖东、张彩华各25元</t>
        </r>
      </text>
    </comment>
    <comment ref="S8" authorId="0">
      <text>
        <r>
          <rPr>
            <b/>
            <sz val="9"/>
            <rFont val="宋体"/>
            <family val="0"/>
          </rPr>
          <t>吴育娟:</t>
        </r>
        <r>
          <rPr>
            <sz val="9"/>
            <rFont val="宋体"/>
            <family val="0"/>
          </rPr>
          <t xml:space="preserve">
收张彩华20元</t>
        </r>
      </text>
    </comment>
    <comment ref="T3" authorId="0">
      <text>
        <r>
          <rPr>
            <b/>
            <sz val="9"/>
            <rFont val="宋体"/>
            <family val="0"/>
          </rPr>
          <t>吴育娟:</t>
        </r>
        <r>
          <rPr>
            <sz val="9"/>
            <rFont val="宋体"/>
            <family val="0"/>
          </rPr>
          <t xml:space="preserve">
广杰充500元</t>
        </r>
      </text>
    </comment>
    <comment ref="T8" authorId="0">
      <text>
        <r>
          <rPr>
            <b/>
            <sz val="9"/>
            <rFont val="宋体"/>
            <family val="0"/>
          </rPr>
          <t>吴育娟:</t>
        </r>
        <r>
          <rPr>
            <sz val="9"/>
            <rFont val="宋体"/>
            <family val="0"/>
          </rPr>
          <t xml:space="preserve">
收张彩华20元</t>
        </r>
      </text>
    </comment>
    <comment ref="U3" authorId="0">
      <text>
        <r>
          <rPr>
            <b/>
            <sz val="9"/>
            <rFont val="宋体"/>
            <family val="0"/>
          </rPr>
          <t>吴育娟:</t>
        </r>
        <r>
          <rPr>
            <sz val="9"/>
            <rFont val="宋体"/>
            <family val="0"/>
          </rPr>
          <t xml:space="preserve">
何本琴充200元</t>
        </r>
      </text>
    </comment>
    <comment ref="U8" authorId="0">
      <text>
        <r>
          <rPr>
            <b/>
            <sz val="9"/>
            <rFont val="宋体"/>
            <family val="0"/>
          </rPr>
          <t>吴育娟:</t>
        </r>
        <r>
          <rPr>
            <sz val="9"/>
            <rFont val="宋体"/>
            <family val="0"/>
          </rPr>
          <t xml:space="preserve">
收张彩华15元</t>
        </r>
      </text>
    </comment>
    <comment ref="V8" authorId="0">
      <text>
        <r>
          <rPr>
            <b/>
            <sz val="9"/>
            <rFont val="宋体"/>
            <family val="0"/>
          </rPr>
          <t>吴育娟:</t>
        </r>
        <r>
          <rPr>
            <sz val="9"/>
            <rFont val="宋体"/>
            <family val="0"/>
          </rPr>
          <t xml:space="preserve">
收张彩华等人共计82元</t>
        </r>
      </text>
    </comment>
    <comment ref="K3" authorId="0">
      <text>
        <r>
          <rPr>
            <b/>
            <sz val="9"/>
            <rFont val="宋体"/>
            <family val="0"/>
          </rPr>
          <t>吴育娟:</t>
        </r>
        <r>
          <rPr>
            <sz val="9"/>
            <rFont val="宋体"/>
            <family val="0"/>
          </rPr>
          <t xml:space="preserve">
洪景充150元</t>
        </r>
      </text>
    </comment>
    <comment ref="W8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收华25元</t>
        </r>
      </text>
    </comment>
    <comment ref="X8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收单和华各20元</t>
        </r>
      </text>
    </comment>
    <comment ref="Y15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小忠打球</t>
        </r>
      </text>
    </comment>
    <comment ref="Y8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收华,东哥等人共计93</t>
        </r>
      </text>
    </comment>
    <comment ref="Z8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收赵学科20元</t>
        </r>
      </text>
    </comment>
    <comment ref="AA14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牛25元</t>
        </r>
      </text>
    </comment>
    <comment ref="AA15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小忠25元</t>
        </r>
      </text>
    </comment>
    <comment ref="AA8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收华25元,东20元</t>
        </r>
      </text>
    </comment>
    <comment ref="AB8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收华20元</t>
        </r>
      </text>
    </comment>
    <comment ref="AC3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王山、洪景各交200元</t>
        </r>
      </text>
    </comment>
    <comment ref="AC8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收华和东各20元</t>
        </r>
      </text>
    </comment>
    <comment ref="AD8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收华和东各15元</t>
        </r>
      </text>
    </comment>
    <comment ref="AE8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收东15元</t>
        </r>
      </text>
    </comment>
    <comment ref="AF19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有赞助用球</t>
        </r>
      </text>
    </comment>
    <comment ref="AG19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赞助用球</t>
        </r>
      </text>
    </comment>
    <comment ref="AG13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其中20元为扣5月20号打球老细代为所出.</t>
        </r>
      </text>
    </comment>
    <comment ref="AH3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张彩华交100元</t>
        </r>
      </text>
    </comment>
    <comment ref="AH8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东交20元</t>
        </r>
      </text>
    </comment>
    <comment ref="AI3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何本琴交200元</t>
        </r>
      </text>
    </comment>
    <comment ref="AI8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收东15元</t>
        </r>
      </text>
    </comment>
    <comment ref="AJ3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从6月22日起由娟开始买单.王山交200元(吴代收)</t>
        </r>
      </text>
    </comment>
    <comment ref="AM18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场地紧张,让半小时给闪电球队</t>
        </r>
      </text>
    </comment>
    <comment ref="AN17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收廖东20元</t>
        </r>
      </text>
    </comment>
    <comment ref="AO3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张彩华交100元,娟交500元</t>
        </r>
      </text>
    </comment>
    <comment ref="AO17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收东20元</t>
        </r>
      </text>
    </comment>
    <comment ref="D20" authorId="0">
      <text>
        <r>
          <rPr>
            <b/>
            <sz val="10"/>
            <rFont val="宋体"/>
            <family val="0"/>
          </rPr>
          <t>吴育娟:</t>
        </r>
        <r>
          <rPr>
            <sz val="10"/>
            <rFont val="宋体"/>
            <family val="0"/>
          </rPr>
          <t xml:space="preserve">
4073-4038=35元,其中含5月21号老细代为华华付20号的20元,多出15元为廖东及华有时多给几元所致</t>
        </r>
      </text>
    </comment>
  </commentList>
</comments>
</file>

<file path=xl/sharedStrings.xml><?xml version="1.0" encoding="utf-8"?>
<sst xmlns="http://schemas.openxmlformats.org/spreadsheetml/2006/main" count="42" uniqueCount="42">
  <si>
    <t>姓名</t>
  </si>
  <si>
    <t>个人余额</t>
  </si>
  <si>
    <t>刘子哥</t>
  </si>
  <si>
    <t>场租</t>
  </si>
  <si>
    <t>球</t>
  </si>
  <si>
    <t>合计支出</t>
  </si>
  <si>
    <t>人均支出</t>
  </si>
  <si>
    <t>刘礼荣</t>
  </si>
  <si>
    <t>洪景</t>
  </si>
  <si>
    <t>何本琴</t>
  </si>
  <si>
    <t>谢广炽</t>
  </si>
  <si>
    <t>李星期</t>
  </si>
  <si>
    <t>陈灿群</t>
  </si>
  <si>
    <t>吴刘平</t>
  </si>
  <si>
    <t>1月份</t>
  </si>
  <si>
    <t>王山</t>
  </si>
  <si>
    <t>2月份</t>
  </si>
  <si>
    <t>3.30</t>
  </si>
  <si>
    <t>3月份</t>
  </si>
  <si>
    <t>个人支出数额</t>
  </si>
  <si>
    <t>杨耀碧</t>
  </si>
  <si>
    <t>李广杰</t>
  </si>
  <si>
    <t>吴育娟</t>
  </si>
  <si>
    <t>佬细</t>
  </si>
  <si>
    <t>4.20</t>
  </si>
  <si>
    <t>4.27</t>
  </si>
  <si>
    <t>4.30</t>
  </si>
  <si>
    <t>4月份</t>
  </si>
  <si>
    <t>5.4</t>
  </si>
  <si>
    <t>5.6</t>
  </si>
  <si>
    <t>5.11</t>
  </si>
  <si>
    <t>张彩华</t>
  </si>
  <si>
    <t>5.14</t>
  </si>
  <si>
    <t>5.18</t>
  </si>
  <si>
    <t>5.21</t>
  </si>
  <si>
    <t>5.26</t>
  </si>
  <si>
    <t>5月份</t>
  </si>
  <si>
    <t>6.8</t>
  </si>
  <si>
    <t>6月份</t>
  </si>
  <si>
    <t>2011年个人总额</t>
  </si>
  <si>
    <t xml:space="preserve">  2011年1至7月份楠丰羽毛球场打球收支明细表                            </t>
  </si>
  <si>
    <t>7月份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</si>
</sst>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 "/>
    <numFmt numFmtId="177" formatCode="0;_찀"/>
    <numFmt numFmtId="178" formatCode="0.0%"/>
    <numFmt numFmtId="179" formatCode="0.0000_ "/>
    <numFmt numFmtId="180" formatCode="0.000_ "/>
    <numFmt numFmtId="181" formatCode="0.00_ "/>
    <numFmt numFmtId="182" formatCode="0.0_ "/>
    <numFmt numFmtId="183" formatCode="0_ "/>
    <numFmt numFmtId="184" formatCode="0;_ࠀ"/>
    <numFmt numFmtId="185" formatCode="0;_㰀"/>
    <numFmt numFmtId="186" formatCode="0.0;_㰀"/>
    <numFmt numFmtId="187" formatCode="0;_谀"/>
    <numFmt numFmtId="188" formatCode="0;_됀"/>
    <numFmt numFmtId="189" formatCode="0.000000_ "/>
    <numFmt numFmtId="190" formatCode="0.00000_ "/>
    <numFmt numFmtId="191" formatCode="0;_"/>
    <numFmt numFmtId="192" formatCode="0;_䠀"/>
    <numFmt numFmtId="193" formatCode="0;_ﰀ"/>
  </numFmts>
  <fonts count="10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3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183" fontId="7" fillId="0" borderId="1" xfId="0" applyNumberFormat="1" applyFont="1" applyFill="1" applyBorder="1" applyAlignment="1">
      <alignment horizontal="center" vertical="center"/>
    </xf>
    <xf numFmtId="188" fontId="7" fillId="0" borderId="1" xfId="0" applyNumberFormat="1" applyFont="1" applyBorder="1" applyAlignment="1">
      <alignment horizontal="center" vertical="center"/>
    </xf>
    <xf numFmtId="187" fontId="7" fillId="0" borderId="1" xfId="0" applyNumberFormat="1" applyFont="1" applyBorder="1" applyAlignment="1">
      <alignment horizontal="center" vertical="center"/>
    </xf>
    <xf numFmtId="183" fontId="7" fillId="2" borderId="2" xfId="0" applyNumberFormat="1" applyFont="1" applyFill="1" applyBorder="1" applyAlignment="1">
      <alignment horizontal="center" vertical="center" wrapText="1"/>
    </xf>
    <xf numFmtId="192" fontId="7" fillId="0" borderId="1" xfId="0" applyNumberFormat="1" applyFont="1" applyBorder="1" applyAlignment="1">
      <alignment horizontal="center" vertical="center"/>
    </xf>
    <xf numFmtId="193" fontId="7" fillId="0" borderId="1" xfId="0" applyNumberFormat="1" applyFont="1" applyBorder="1" applyAlignment="1">
      <alignment horizontal="center" vertical="center"/>
    </xf>
    <xf numFmtId="183" fontId="7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S11" sqref="AS11"/>
    </sheetView>
  </sheetViews>
  <sheetFormatPr defaultColWidth="9.00390625" defaultRowHeight="14.25"/>
  <cols>
    <col min="1" max="1" width="6.00390625" style="8" customWidth="1"/>
    <col min="2" max="2" width="5.125" style="8" customWidth="1"/>
    <col min="3" max="3" width="5.875" style="2" customWidth="1"/>
    <col min="4" max="4" width="5.00390625" style="6" customWidth="1"/>
    <col min="5" max="34" width="5.50390625" style="2" hidden="1" customWidth="1"/>
    <col min="35" max="41" width="5.50390625" style="2" customWidth="1"/>
    <col min="42" max="16384" width="9.00390625" style="2" customWidth="1"/>
  </cols>
  <sheetData>
    <row r="1" spans="1:41" ht="40.5" customHeight="1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</row>
    <row r="2" spans="1:41" ht="24.75" customHeight="1">
      <c r="A2" s="23" t="s">
        <v>0</v>
      </c>
      <c r="B2" s="25" t="s">
        <v>39</v>
      </c>
      <c r="C2" s="25" t="s">
        <v>1</v>
      </c>
      <c r="D2" s="20" t="s">
        <v>19</v>
      </c>
      <c r="E2" s="22" t="s">
        <v>14</v>
      </c>
      <c r="F2" s="22"/>
      <c r="G2" s="22"/>
      <c r="H2" s="22"/>
      <c r="I2" s="22"/>
      <c r="J2" s="22" t="s">
        <v>16</v>
      </c>
      <c r="K2" s="22"/>
      <c r="L2" s="22"/>
      <c r="M2" s="22"/>
      <c r="N2" s="22" t="s">
        <v>18</v>
      </c>
      <c r="O2" s="22"/>
      <c r="P2" s="22"/>
      <c r="Q2" s="22"/>
      <c r="R2" s="22"/>
      <c r="S2" s="22"/>
      <c r="T2" s="22"/>
      <c r="U2" s="22"/>
      <c r="V2" s="22"/>
      <c r="W2" s="27" t="s">
        <v>27</v>
      </c>
      <c r="X2" s="28"/>
      <c r="Y2" s="28"/>
      <c r="Z2" s="28"/>
      <c r="AA2" s="29"/>
      <c r="AB2" s="27" t="s">
        <v>36</v>
      </c>
      <c r="AC2" s="28"/>
      <c r="AD2" s="28"/>
      <c r="AE2" s="28"/>
      <c r="AF2" s="28"/>
      <c r="AG2" s="28"/>
      <c r="AH2" s="29"/>
      <c r="AI2" s="27" t="s">
        <v>38</v>
      </c>
      <c r="AJ2" s="28"/>
      <c r="AK2" s="29"/>
      <c r="AL2" s="27" t="s">
        <v>41</v>
      </c>
      <c r="AM2" s="28"/>
      <c r="AN2" s="28"/>
      <c r="AO2" s="29"/>
    </row>
    <row r="3" spans="1:41" ht="24.75" customHeight="1">
      <c r="A3" s="24"/>
      <c r="B3" s="26"/>
      <c r="C3" s="26"/>
      <c r="D3" s="21"/>
      <c r="E3" s="5">
        <v>1.1</v>
      </c>
      <c r="F3" s="5">
        <v>1.3</v>
      </c>
      <c r="G3" s="5">
        <v>1.12</v>
      </c>
      <c r="H3" s="5">
        <v>1.25</v>
      </c>
      <c r="I3" s="5">
        <v>1.29</v>
      </c>
      <c r="J3" s="5">
        <v>2.12</v>
      </c>
      <c r="K3" s="5">
        <v>2.19</v>
      </c>
      <c r="L3" s="5">
        <v>2.22</v>
      </c>
      <c r="M3" s="5">
        <v>2.26</v>
      </c>
      <c r="N3" s="5">
        <v>3.2</v>
      </c>
      <c r="O3" s="5">
        <v>3.5</v>
      </c>
      <c r="P3" s="5">
        <v>3.9</v>
      </c>
      <c r="Q3" s="5">
        <v>3.12</v>
      </c>
      <c r="R3" s="5">
        <v>3.16</v>
      </c>
      <c r="S3" s="5">
        <v>3.19</v>
      </c>
      <c r="T3" s="5">
        <v>3.23</v>
      </c>
      <c r="U3" s="5">
        <v>3.27</v>
      </c>
      <c r="V3" s="11" t="s">
        <v>17</v>
      </c>
      <c r="W3" s="5">
        <v>4.6</v>
      </c>
      <c r="X3" s="5">
        <v>4.9</v>
      </c>
      <c r="Y3" s="11" t="s">
        <v>24</v>
      </c>
      <c r="Z3" s="11" t="s">
        <v>25</v>
      </c>
      <c r="AA3" s="11" t="s">
        <v>26</v>
      </c>
      <c r="AB3" s="11" t="s">
        <v>28</v>
      </c>
      <c r="AC3" s="11" t="s">
        <v>29</v>
      </c>
      <c r="AD3" s="11" t="s">
        <v>30</v>
      </c>
      <c r="AE3" s="11" t="s">
        <v>32</v>
      </c>
      <c r="AF3" s="11" t="s">
        <v>33</v>
      </c>
      <c r="AG3" s="11" t="s">
        <v>34</v>
      </c>
      <c r="AH3" s="11" t="s">
        <v>35</v>
      </c>
      <c r="AI3" s="11" t="s">
        <v>37</v>
      </c>
      <c r="AJ3" s="5">
        <v>6.22</v>
      </c>
      <c r="AK3" s="5">
        <v>6.29</v>
      </c>
      <c r="AL3" s="5">
        <v>7.2</v>
      </c>
      <c r="AM3" s="5">
        <v>7.6</v>
      </c>
      <c r="AN3" s="5">
        <v>7.9</v>
      </c>
      <c r="AO3" s="5">
        <v>7.13</v>
      </c>
    </row>
    <row r="4" spans="1:41" ht="24" customHeight="1">
      <c r="A4" s="5" t="s">
        <v>10</v>
      </c>
      <c r="B4" s="4">
        <f>86</f>
        <v>86</v>
      </c>
      <c r="C4" s="15">
        <f>B4-D4</f>
        <v>23</v>
      </c>
      <c r="D4" s="18">
        <f>SUM(E4:AO4)</f>
        <v>63</v>
      </c>
      <c r="E4" s="5"/>
      <c r="F4" s="5"/>
      <c r="G4" s="5"/>
      <c r="H4" s="5"/>
      <c r="I4" s="5"/>
      <c r="J4" s="5"/>
      <c r="K4" s="5"/>
      <c r="L4" s="5">
        <v>14</v>
      </c>
      <c r="M4" s="5"/>
      <c r="N4" s="5"/>
      <c r="O4" s="5"/>
      <c r="P4" s="5"/>
      <c r="Q4" s="5"/>
      <c r="R4" s="5"/>
      <c r="S4" s="5">
        <v>18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>
        <v>12</v>
      </c>
      <c r="AK4" s="5"/>
      <c r="AL4" s="5"/>
      <c r="AM4" s="5"/>
      <c r="AN4" s="5"/>
      <c r="AO4" s="5">
        <v>19</v>
      </c>
    </row>
    <row r="5" spans="1:41" ht="24" customHeight="1">
      <c r="A5" s="5" t="s">
        <v>11</v>
      </c>
      <c r="B5" s="5">
        <f>124</f>
        <v>124</v>
      </c>
      <c r="C5" s="15">
        <f aca="true" t="shared" si="0" ref="C5:C17">B5-D5</f>
        <v>67</v>
      </c>
      <c r="D5" s="18">
        <f aca="true" t="shared" si="1" ref="D5:D17">SUM(E5:AO5)</f>
        <v>57</v>
      </c>
      <c r="E5" s="5"/>
      <c r="F5" s="5"/>
      <c r="G5" s="5"/>
      <c r="H5" s="5"/>
      <c r="I5" s="5"/>
      <c r="J5" s="5"/>
      <c r="K5" s="5"/>
      <c r="L5" s="5">
        <v>14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>
        <v>17</v>
      </c>
      <c r="AM5" s="5">
        <v>12</v>
      </c>
      <c r="AN5" s="5">
        <v>14</v>
      </c>
      <c r="AO5" s="5"/>
    </row>
    <row r="6" spans="1:41" ht="24" customHeight="1">
      <c r="A6" s="5" t="s">
        <v>12</v>
      </c>
      <c r="B6" s="5">
        <f>335</f>
        <v>335</v>
      </c>
      <c r="C6" s="15">
        <f t="shared" si="0"/>
        <v>-19</v>
      </c>
      <c r="D6" s="18">
        <f t="shared" si="1"/>
        <v>354</v>
      </c>
      <c r="E6" s="5">
        <v>20</v>
      </c>
      <c r="F6" s="5">
        <v>20</v>
      </c>
      <c r="G6" s="5">
        <v>19</v>
      </c>
      <c r="H6" s="5"/>
      <c r="I6" s="5"/>
      <c r="J6" s="5">
        <v>19</v>
      </c>
      <c r="K6" s="5"/>
      <c r="L6" s="5">
        <v>14</v>
      </c>
      <c r="M6" s="5">
        <v>18</v>
      </c>
      <c r="N6" s="5"/>
      <c r="O6" s="5"/>
      <c r="P6" s="5">
        <v>16</v>
      </c>
      <c r="Q6" s="5"/>
      <c r="R6" s="5"/>
      <c r="S6" s="5">
        <v>18</v>
      </c>
      <c r="T6" s="5"/>
      <c r="U6" s="5">
        <v>18</v>
      </c>
      <c r="V6" s="5">
        <v>25</v>
      </c>
      <c r="W6" s="5"/>
      <c r="X6" s="5">
        <v>20</v>
      </c>
      <c r="Y6" s="5"/>
      <c r="Z6" s="5">
        <v>25</v>
      </c>
      <c r="AA6" s="5">
        <v>25</v>
      </c>
      <c r="AB6" s="5"/>
      <c r="AC6" s="5"/>
      <c r="AD6" s="5">
        <v>14</v>
      </c>
      <c r="AE6" s="5">
        <v>18</v>
      </c>
      <c r="AF6" s="5"/>
      <c r="AG6" s="5">
        <v>10</v>
      </c>
      <c r="AH6" s="5"/>
      <c r="AI6" s="5"/>
      <c r="AJ6" s="5">
        <v>12</v>
      </c>
      <c r="AK6" s="5">
        <v>14</v>
      </c>
      <c r="AL6" s="5">
        <v>17</v>
      </c>
      <c r="AM6" s="5">
        <v>12</v>
      </c>
      <c r="AN6" s="5"/>
      <c r="AO6" s="5"/>
    </row>
    <row r="7" spans="1:41" ht="24" customHeight="1">
      <c r="A7" s="5" t="s">
        <v>7</v>
      </c>
      <c r="B7" s="5">
        <f>53</f>
        <v>53</v>
      </c>
      <c r="C7" s="15">
        <f t="shared" si="0"/>
        <v>1</v>
      </c>
      <c r="D7" s="18">
        <f t="shared" si="1"/>
        <v>52</v>
      </c>
      <c r="E7" s="5"/>
      <c r="F7" s="5">
        <v>20</v>
      </c>
      <c r="G7" s="5"/>
      <c r="H7" s="5"/>
      <c r="I7" s="5"/>
      <c r="J7" s="5"/>
      <c r="K7" s="5"/>
      <c r="L7" s="5">
        <v>14</v>
      </c>
      <c r="M7" s="5"/>
      <c r="N7" s="5"/>
      <c r="O7" s="5"/>
      <c r="P7" s="5"/>
      <c r="Q7" s="5"/>
      <c r="R7" s="5"/>
      <c r="S7" s="5">
        <v>18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24" customHeight="1">
      <c r="A8" s="5" t="s">
        <v>23</v>
      </c>
      <c r="B8" s="5">
        <f>-936</f>
        <v>-936</v>
      </c>
      <c r="C8" s="15">
        <f t="shared" si="0"/>
        <v>-2165</v>
      </c>
      <c r="D8" s="18">
        <f t="shared" si="1"/>
        <v>1229</v>
      </c>
      <c r="E8" s="5">
        <v>20</v>
      </c>
      <c r="F8" s="5">
        <v>20</v>
      </c>
      <c r="G8" s="5">
        <v>19</v>
      </c>
      <c r="H8" s="5">
        <v>24</v>
      </c>
      <c r="I8" s="5">
        <v>15</v>
      </c>
      <c r="J8" s="5">
        <v>19</v>
      </c>
      <c r="K8" s="5">
        <v>20</v>
      </c>
      <c r="L8" s="5">
        <v>14</v>
      </c>
      <c r="M8" s="5">
        <v>18</v>
      </c>
      <c r="N8" s="5">
        <v>44</v>
      </c>
      <c r="O8" s="5">
        <v>86</v>
      </c>
      <c r="P8" s="5">
        <v>31</v>
      </c>
      <c r="Q8" s="5">
        <v>44</v>
      </c>
      <c r="R8" s="5">
        <v>75</v>
      </c>
      <c r="S8" s="5">
        <v>38</v>
      </c>
      <c r="T8" s="5">
        <v>38</v>
      </c>
      <c r="U8" s="5">
        <v>33</v>
      </c>
      <c r="V8" s="5">
        <v>107</v>
      </c>
      <c r="W8" s="5">
        <v>45</v>
      </c>
      <c r="X8" s="5">
        <v>60</v>
      </c>
      <c r="Y8" s="5">
        <v>93</v>
      </c>
      <c r="Z8" s="5">
        <v>45</v>
      </c>
      <c r="AA8" s="5">
        <v>70</v>
      </c>
      <c r="AB8" s="5">
        <v>38</v>
      </c>
      <c r="AC8" s="5">
        <v>57</v>
      </c>
      <c r="AD8" s="5">
        <v>44</v>
      </c>
      <c r="AE8" s="5">
        <v>33</v>
      </c>
      <c r="AF8" s="5">
        <v>13</v>
      </c>
      <c r="AG8" s="5">
        <v>10</v>
      </c>
      <c r="AH8" s="5">
        <v>41</v>
      </c>
      <c r="AI8" s="5">
        <v>15</v>
      </c>
      <c r="AJ8" s="5"/>
      <c r="AK8" s="5"/>
      <c r="AL8" s="5"/>
      <c r="AM8" s="5"/>
      <c r="AN8" s="5"/>
      <c r="AO8" s="5"/>
    </row>
    <row r="9" spans="1:41" ht="24" customHeight="1">
      <c r="A9" s="5" t="s">
        <v>13</v>
      </c>
      <c r="B9" s="5">
        <f>19</f>
        <v>19</v>
      </c>
      <c r="C9" s="15">
        <f t="shared" si="0"/>
        <v>-1</v>
      </c>
      <c r="D9" s="18">
        <f t="shared" si="1"/>
        <v>20</v>
      </c>
      <c r="E9" s="5"/>
      <c r="F9" s="5">
        <v>20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24" customHeight="1">
      <c r="A10" s="5" t="s">
        <v>8</v>
      </c>
      <c r="B10" s="5">
        <f>33+150+200</f>
        <v>383</v>
      </c>
      <c r="C10" s="15">
        <f t="shared" si="0"/>
        <v>192</v>
      </c>
      <c r="D10" s="18">
        <f t="shared" si="1"/>
        <v>191</v>
      </c>
      <c r="E10" s="5"/>
      <c r="F10" s="5"/>
      <c r="G10" s="5"/>
      <c r="H10" s="5"/>
      <c r="I10" s="5"/>
      <c r="J10" s="5">
        <v>19</v>
      </c>
      <c r="K10" s="5">
        <v>20</v>
      </c>
      <c r="L10" s="5"/>
      <c r="M10" s="5"/>
      <c r="N10" s="5">
        <v>18</v>
      </c>
      <c r="O10" s="5"/>
      <c r="P10" s="5"/>
      <c r="Q10" s="5">
        <v>14</v>
      </c>
      <c r="R10" s="5"/>
      <c r="S10" s="5">
        <v>18</v>
      </c>
      <c r="T10" s="5"/>
      <c r="U10" s="5">
        <v>18</v>
      </c>
      <c r="V10" s="5"/>
      <c r="W10" s="5"/>
      <c r="X10" s="5"/>
      <c r="Y10" s="5"/>
      <c r="Z10" s="5"/>
      <c r="AA10" s="5">
        <v>25</v>
      </c>
      <c r="AB10" s="5"/>
      <c r="AC10" s="5">
        <v>17</v>
      </c>
      <c r="AD10" s="5"/>
      <c r="AE10" s="5">
        <v>18</v>
      </c>
      <c r="AF10" s="5"/>
      <c r="AG10" s="5">
        <v>10</v>
      </c>
      <c r="AH10" s="5"/>
      <c r="AI10" s="5"/>
      <c r="AJ10" s="5"/>
      <c r="AK10" s="5">
        <v>14</v>
      </c>
      <c r="AL10" s="5"/>
      <c r="AM10" s="5"/>
      <c r="AN10" s="5"/>
      <c r="AO10" s="5"/>
    </row>
    <row r="11" spans="1:41" ht="24" customHeight="1">
      <c r="A11" s="5" t="s">
        <v>2</v>
      </c>
      <c r="B11" s="5">
        <f>91+200</f>
        <v>291</v>
      </c>
      <c r="C11" s="15">
        <f t="shared" si="0"/>
        <v>128</v>
      </c>
      <c r="D11" s="18">
        <f t="shared" si="1"/>
        <v>163</v>
      </c>
      <c r="E11" s="5">
        <v>20</v>
      </c>
      <c r="F11" s="5"/>
      <c r="G11" s="5">
        <v>19</v>
      </c>
      <c r="H11" s="5">
        <v>24</v>
      </c>
      <c r="I11" s="5"/>
      <c r="J11" s="5"/>
      <c r="K11" s="5">
        <v>20</v>
      </c>
      <c r="L11" s="5"/>
      <c r="M11" s="5">
        <v>18</v>
      </c>
      <c r="N11" s="5"/>
      <c r="O11" s="5"/>
      <c r="P11" s="5"/>
      <c r="Q11" s="5"/>
      <c r="R11" s="5"/>
      <c r="S11" s="5">
        <v>18</v>
      </c>
      <c r="T11" s="5">
        <v>18</v>
      </c>
      <c r="U11" s="5"/>
      <c r="V11" s="5"/>
      <c r="W11" s="5"/>
      <c r="X11" s="5"/>
      <c r="Y11" s="5"/>
      <c r="Z11" s="5"/>
      <c r="AA11" s="5"/>
      <c r="AB11" s="5"/>
      <c r="AC11" s="5"/>
      <c r="AD11" s="5">
        <v>14</v>
      </c>
      <c r="AE11" s="5"/>
      <c r="AF11" s="5"/>
      <c r="AG11" s="5"/>
      <c r="AH11" s="5"/>
      <c r="AI11" s="5"/>
      <c r="AJ11" s="5"/>
      <c r="AK11" s="5"/>
      <c r="AL11" s="5"/>
      <c r="AM11" s="5">
        <v>12</v>
      </c>
      <c r="AN11" s="5"/>
      <c r="AO11" s="5"/>
    </row>
    <row r="12" spans="1:41" ht="24" customHeight="1">
      <c r="A12" s="5" t="s">
        <v>15</v>
      </c>
      <c r="B12" s="5">
        <f>100+100+200+200</f>
        <v>600</v>
      </c>
      <c r="C12" s="15">
        <f t="shared" si="0"/>
        <v>315</v>
      </c>
      <c r="D12" s="18">
        <f t="shared" si="1"/>
        <v>285</v>
      </c>
      <c r="E12" s="5"/>
      <c r="F12" s="5"/>
      <c r="G12" s="5"/>
      <c r="H12" s="5"/>
      <c r="I12" s="5"/>
      <c r="J12" s="5"/>
      <c r="K12" s="5"/>
      <c r="L12" s="5">
        <v>14</v>
      </c>
      <c r="M12" s="5"/>
      <c r="N12" s="5">
        <v>18</v>
      </c>
      <c r="O12" s="5"/>
      <c r="P12" s="5">
        <v>16</v>
      </c>
      <c r="Q12" s="5"/>
      <c r="R12" s="5">
        <v>25</v>
      </c>
      <c r="S12" s="5"/>
      <c r="T12" s="5">
        <v>18</v>
      </c>
      <c r="U12" s="5"/>
      <c r="V12" s="5"/>
      <c r="W12" s="5">
        <v>20</v>
      </c>
      <c r="X12" s="5"/>
      <c r="Y12" s="5"/>
      <c r="Z12" s="5">
        <v>25</v>
      </c>
      <c r="AA12" s="5"/>
      <c r="AB12" s="5">
        <v>18</v>
      </c>
      <c r="AC12" s="5">
        <v>17</v>
      </c>
      <c r="AD12" s="5">
        <v>14</v>
      </c>
      <c r="AE12" s="5"/>
      <c r="AF12" s="5">
        <v>13</v>
      </c>
      <c r="AG12" s="5"/>
      <c r="AH12" s="5">
        <v>21</v>
      </c>
      <c r="AI12" s="5">
        <v>14</v>
      </c>
      <c r="AJ12" s="5">
        <v>12</v>
      </c>
      <c r="AK12" s="5">
        <v>14</v>
      </c>
      <c r="AL12" s="5"/>
      <c r="AM12" s="5">
        <v>12</v>
      </c>
      <c r="AN12" s="5">
        <v>14</v>
      </c>
      <c r="AO12" s="5"/>
    </row>
    <row r="13" spans="1:41" ht="24" customHeight="1">
      <c r="A13" s="5" t="s">
        <v>31</v>
      </c>
      <c r="B13" s="5">
        <f>100+100</f>
        <v>200</v>
      </c>
      <c r="C13" s="15">
        <f t="shared" si="0"/>
        <v>16</v>
      </c>
      <c r="D13" s="18">
        <f t="shared" si="1"/>
        <v>184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>
        <v>18</v>
      </c>
      <c r="AF13" s="5">
        <v>13</v>
      </c>
      <c r="AG13" s="5">
        <v>30</v>
      </c>
      <c r="AH13" s="5">
        <v>21</v>
      </c>
      <c r="AI13" s="5">
        <v>14</v>
      </c>
      <c r="AJ13" s="5">
        <v>12</v>
      </c>
      <c r="AK13" s="5">
        <v>14</v>
      </c>
      <c r="AL13" s="5">
        <v>17</v>
      </c>
      <c r="AM13" s="5">
        <v>12</v>
      </c>
      <c r="AN13" s="5">
        <v>14</v>
      </c>
      <c r="AO13" s="5">
        <v>19</v>
      </c>
    </row>
    <row r="14" spans="1:41" ht="24" customHeight="1">
      <c r="A14" s="5" t="s">
        <v>9</v>
      </c>
      <c r="B14" s="5">
        <f>134+200+200</f>
        <v>534</v>
      </c>
      <c r="C14" s="15">
        <f t="shared" si="0"/>
        <v>274</v>
      </c>
      <c r="D14" s="18">
        <f t="shared" si="1"/>
        <v>260</v>
      </c>
      <c r="E14" s="5"/>
      <c r="F14" s="5"/>
      <c r="G14" s="5">
        <v>19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>
        <v>25</v>
      </c>
      <c r="S14" s="5"/>
      <c r="T14" s="5">
        <v>18</v>
      </c>
      <c r="U14" s="5">
        <v>18</v>
      </c>
      <c r="V14" s="5">
        <v>25</v>
      </c>
      <c r="W14" s="5">
        <v>20</v>
      </c>
      <c r="X14" s="5"/>
      <c r="Y14" s="5">
        <v>18</v>
      </c>
      <c r="Z14" s="5"/>
      <c r="AA14" s="5">
        <v>50</v>
      </c>
      <c r="AB14" s="5">
        <v>18</v>
      </c>
      <c r="AC14" s="5"/>
      <c r="AD14" s="5"/>
      <c r="AE14" s="5"/>
      <c r="AF14" s="5">
        <v>13</v>
      </c>
      <c r="AG14" s="5">
        <v>10</v>
      </c>
      <c r="AH14" s="5"/>
      <c r="AI14" s="5">
        <v>14</v>
      </c>
      <c r="AJ14" s="5">
        <v>12</v>
      </c>
      <c r="AK14" s="5"/>
      <c r="AL14" s="5"/>
      <c r="AM14" s="5"/>
      <c r="AN14" s="5"/>
      <c r="AO14" s="5"/>
    </row>
    <row r="15" spans="1:41" ht="24" customHeight="1">
      <c r="A15" s="5" t="s">
        <v>20</v>
      </c>
      <c r="B15" s="5">
        <f>83+200</f>
        <v>283</v>
      </c>
      <c r="C15" s="15">
        <f t="shared" si="0"/>
        <v>104</v>
      </c>
      <c r="D15" s="18">
        <f t="shared" si="1"/>
        <v>179</v>
      </c>
      <c r="E15" s="5">
        <v>20</v>
      </c>
      <c r="F15" s="5"/>
      <c r="G15" s="5"/>
      <c r="H15" s="5"/>
      <c r="I15" s="5">
        <v>15</v>
      </c>
      <c r="J15" s="5">
        <v>19</v>
      </c>
      <c r="K15" s="5"/>
      <c r="L15" s="5"/>
      <c r="M15" s="5"/>
      <c r="N15" s="5"/>
      <c r="O15" s="5"/>
      <c r="P15" s="5"/>
      <c r="Q15" s="5"/>
      <c r="R15" s="5">
        <v>25</v>
      </c>
      <c r="S15" s="5"/>
      <c r="T15" s="5"/>
      <c r="U15" s="5"/>
      <c r="V15" s="5"/>
      <c r="W15" s="5"/>
      <c r="X15" s="5"/>
      <c r="Y15" s="5">
        <v>18</v>
      </c>
      <c r="Z15" s="5"/>
      <c r="AA15" s="5">
        <v>50</v>
      </c>
      <c r="AB15" s="5">
        <v>18</v>
      </c>
      <c r="AC15" s="5"/>
      <c r="AD15" s="5"/>
      <c r="AE15" s="5"/>
      <c r="AF15" s="5"/>
      <c r="AG15" s="5"/>
      <c r="AH15" s="5"/>
      <c r="AI15" s="5">
        <v>14</v>
      </c>
      <c r="AJ15" s="5"/>
      <c r="AK15" s="5"/>
      <c r="AL15" s="5"/>
      <c r="AM15" s="5"/>
      <c r="AN15" s="5"/>
      <c r="AO15" s="5"/>
    </row>
    <row r="16" spans="1:41" ht="24" customHeight="1">
      <c r="A16" s="5" t="s">
        <v>21</v>
      </c>
      <c r="B16" s="5">
        <f>192+500</f>
        <v>692</v>
      </c>
      <c r="C16" s="15">
        <f t="shared" si="0"/>
        <v>90</v>
      </c>
      <c r="D16" s="18">
        <f t="shared" si="1"/>
        <v>602</v>
      </c>
      <c r="E16" s="5">
        <v>20</v>
      </c>
      <c r="F16" s="5">
        <v>20</v>
      </c>
      <c r="G16" s="5">
        <v>19</v>
      </c>
      <c r="H16" s="5">
        <v>24</v>
      </c>
      <c r="I16" s="5">
        <v>15</v>
      </c>
      <c r="J16" s="5">
        <v>19</v>
      </c>
      <c r="K16" s="5">
        <v>20</v>
      </c>
      <c r="L16" s="5">
        <v>14</v>
      </c>
      <c r="M16" s="5">
        <v>18</v>
      </c>
      <c r="N16" s="5">
        <v>18</v>
      </c>
      <c r="O16" s="5">
        <v>21</v>
      </c>
      <c r="P16" s="5">
        <v>16</v>
      </c>
      <c r="Q16" s="5">
        <v>14</v>
      </c>
      <c r="R16" s="5">
        <v>25</v>
      </c>
      <c r="S16" s="5"/>
      <c r="T16" s="5">
        <v>18</v>
      </c>
      <c r="U16" s="5">
        <v>18</v>
      </c>
      <c r="V16" s="5"/>
      <c r="W16" s="5">
        <v>20</v>
      </c>
      <c r="X16" s="5">
        <v>20</v>
      </c>
      <c r="Y16" s="5"/>
      <c r="Z16" s="5">
        <v>25</v>
      </c>
      <c r="AA16" s="5">
        <v>25</v>
      </c>
      <c r="AB16" s="5">
        <v>18</v>
      </c>
      <c r="AC16" s="5">
        <v>17</v>
      </c>
      <c r="AD16" s="5">
        <v>14</v>
      </c>
      <c r="AE16" s="5">
        <v>18</v>
      </c>
      <c r="AF16" s="5">
        <v>13</v>
      </c>
      <c r="AG16" s="5">
        <v>10</v>
      </c>
      <c r="AH16" s="5">
        <v>21</v>
      </c>
      <c r="AI16" s="5">
        <v>14</v>
      </c>
      <c r="AJ16" s="5">
        <v>12</v>
      </c>
      <c r="AK16" s="5">
        <v>14</v>
      </c>
      <c r="AL16" s="5">
        <v>17</v>
      </c>
      <c r="AM16" s="5">
        <v>12</v>
      </c>
      <c r="AN16" s="5">
        <v>14</v>
      </c>
      <c r="AO16" s="5">
        <v>19</v>
      </c>
    </row>
    <row r="17" spans="1:41" ht="24" customHeight="1">
      <c r="A17" s="5" t="s">
        <v>22</v>
      </c>
      <c r="B17" s="5">
        <f>1+500</f>
        <v>501</v>
      </c>
      <c r="C17" s="15">
        <f t="shared" si="0"/>
        <v>67</v>
      </c>
      <c r="D17" s="18">
        <f t="shared" si="1"/>
        <v>434</v>
      </c>
      <c r="E17" s="5">
        <v>20</v>
      </c>
      <c r="F17" s="5">
        <v>20</v>
      </c>
      <c r="G17" s="5">
        <v>19</v>
      </c>
      <c r="H17" s="5">
        <v>24</v>
      </c>
      <c r="I17" s="5">
        <v>15</v>
      </c>
      <c r="J17" s="5">
        <v>19</v>
      </c>
      <c r="K17" s="5">
        <v>20</v>
      </c>
      <c r="L17" s="5">
        <v>14</v>
      </c>
      <c r="M17" s="5">
        <v>18</v>
      </c>
      <c r="N17" s="5">
        <v>18</v>
      </c>
      <c r="O17" s="5">
        <v>21</v>
      </c>
      <c r="P17" s="5">
        <v>16</v>
      </c>
      <c r="Q17" s="5">
        <v>14</v>
      </c>
      <c r="R17" s="5"/>
      <c r="S17" s="5">
        <v>18</v>
      </c>
      <c r="T17" s="5">
        <v>18</v>
      </c>
      <c r="U17" s="5">
        <v>18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>
        <v>14</v>
      </c>
      <c r="AJ17" s="5">
        <v>12</v>
      </c>
      <c r="AK17" s="5">
        <v>14</v>
      </c>
      <c r="AL17" s="5">
        <v>17</v>
      </c>
      <c r="AM17" s="5">
        <v>12</v>
      </c>
      <c r="AN17" s="5">
        <v>34</v>
      </c>
      <c r="AO17" s="5">
        <v>39</v>
      </c>
    </row>
    <row r="18" spans="1:41" s="6" customFormat="1" ht="24" customHeight="1">
      <c r="A18" s="1" t="s">
        <v>3</v>
      </c>
      <c r="B18" s="3"/>
      <c r="C18" s="3"/>
      <c r="D18" s="18">
        <f>SUM(E18:AO18)</f>
        <v>2355</v>
      </c>
      <c r="E18" s="3">
        <v>60</v>
      </c>
      <c r="F18" s="3">
        <v>60</v>
      </c>
      <c r="G18" s="3">
        <v>60</v>
      </c>
      <c r="H18" s="3">
        <v>60</v>
      </c>
      <c r="I18" s="3">
        <v>60</v>
      </c>
      <c r="J18" s="3">
        <v>60</v>
      </c>
      <c r="K18" s="3">
        <v>60</v>
      </c>
      <c r="L18" s="3">
        <v>60</v>
      </c>
      <c r="M18" s="3">
        <v>60</v>
      </c>
      <c r="N18" s="3">
        <v>60</v>
      </c>
      <c r="O18" s="3">
        <v>60</v>
      </c>
      <c r="P18" s="3">
        <v>60</v>
      </c>
      <c r="Q18" s="3">
        <v>60</v>
      </c>
      <c r="R18" s="3">
        <v>60</v>
      </c>
      <c r="S18" s="3">
        <v>75</v>
      </c>
      <c r="T18" s="3">
        <v>60</v>
      </c>
      <c r="U18" s="3">
        <v>60</v>
      </c>
      <c r="V18" s="3">
        <v>75</v>
      </c>
      <c r="W18" s="3">
        <v>60</v>
      </c>
      <c r="X18" s="3">
        <v>60</v>
      </c>
      <c r="Y18" s="3">
        <v>75</v>
      </c>
      <c r="Z18" s="3">
        <v>75</v>
      </c>
      <c r="AA18" s="3">
        <v>150</v>
      </c>
      <c r="AB18" s="3">
        <v>60</v>
      </c>
      <c r="AC18" s="3">
        <v>60</v>
      </c>
      <c r="AD18" s="3">
        <v>60</v>
      </c>
      <c r="AE18" s="3">
        <v>60</v>
      </c>
      <c r="AF18" s="3">
        <v>60</v>
      </c>
      <c r="AG18" s="3">
        <v>60</v>
      </c>
      <c r="AH18" s="3">
        <v>60</v>
      </c>
      <c r="AI18" s="3">
        <v>60</v>
      </c>
      <c r="AJ18" s="3">
        <v>60</v>
      </c>
      <c r="AK18" s="3">
        <v>60</v>
      </c>
      <c r="AL18" s="3">
        <v>60</v>
      </c>
      <c r="AM18" s="3">
        <v>45</v>
      </c>
      <c r="AN18" s="3">
        <v>60</v>
      </c>
      <c r="AO18" s="3">
        <v>60</v>
      </c>
    </row>
    <row r="19" spans="1:41" s="6" customFormat="1" ht="24" customHeight="1">
      <c r="A19" s="9" t="s">
        <v>4</v>
      </c>
      <c r="B19" s="3"/>
      <c r="C19" s="3"/>
      <c r="D19" s="18">
        <f>SUM(E19:AO19)</f>
        <v>1682.5</v>
      </c>
      <c r="E19" s="3">
        <v>60</v>
      </c>
      <c r="F19" s="3">
        <v>60</v>
      </c>
      <c r="G19" s="12">
        <f>70/12*9</f>
        <v>52.5</v>
      </c>
      <c r="H19" s="3">
        <v>36</v>
      </c>
      <c r="I19" s="3">
        <v>0</v>
      </c>
      <c r="J19" s="3">
        <v>54</v>
      </c>
      <c r="K19" s="3">
        <v>42</v>
      </c>
      <c r="L19" s="3">
        <v>54</v>
      </c>
      <c r="M19" s="3">
        <v>30</v>
      </c>
      <c r="N19" s="3">
        <v>53</v>
      </c>
      <c r="O19" s="3">
        <v>66</v>
      </c>
      <c r="P19" s="3">
        <v>36</v>
      </c>
      <c r="Q19" s="3">
        <v>24</v>
      </c>
      <c r="R19" s="3">
        <v>114</v>
      </c>
      <c r="S19" s="3">
        <v>68</v>
      </c>
      <c r="T19" s="3">
        <v>65</v>
      </c>
      <c r="U19" s="3">
        <v>68</v>
      </c>
      <c r="V19" s="3">
        <v>82</v>
      </c>
      <c r="W19" s="3">
        <v>42</v>
      </c>
      <c r="X19" s="3">
        <v>41</v>
      </c>
      <c r="Y19" s="3">
        <v>55</v>
      </c>
      <c r="Z19" s="3">
        <v>48</v>
      </c>
      <c r="AA19" s="3">
        <v>100</v>
      </c>
      <c r="AB19" s="3">
        <v>50</v>
      </c>
      <c r="AC19" s="3">
        <v>41</v>
      </c>
      <c r="AD19" s="3">
        <v>41</v>
      </c>
      <c r="AE19" s="3">
        <v>47</v>
      </c>
      <c r="AF19" s="3">
        <v>6</v>
      </c>
      <c r="AG19" s="3"/>
      <c r="AH19" s="3">
        <v>47</v>
      </c>
      <c r="AI19" s="3">
        <v>35</v>
      </c>
      <c r="AJ19" s="3">
        <v>23</v>
      </c>
      <c r="AK19" s="3">
        <v>23</v>
      </c>
      <c r="AL19" s="3">
        <v>23</v>
      </c>
      <c r="AM19" s="3">
        <v>38</v>
      </c>
      <c r="AN19" s="3">
        <v>25</v>
      </c>
      <c r="AO19" s="3">
        <v>33</v>
      </c>
    </row>
    <row r="20" spans="1:41" ht="30" customHeight="1">
      <c r="A20" s="10" t="s">
        <v>5</v>
      </c>
      <c r="B20" s="7">
        <f>SUM(B4:B19)</f>
        <v>3165</v>
      </c>
      <c r="C20" s="7">
        <f>SUM(C4:C19)</f>
        <v>-908</v>
      </c>
      <c r="D20" s="18">
        <f>SUM(E20:AO20)</f>
        <v>4037.5</v>
      </c>
      <c r="E20" s="5">
        <f aca="true" t="shared" si="2" ref="E20:S20">E18+E19</f>
        <v>120</v>
      </c>
      <c r="F20" s="5">
        <f t="shared" si="2"/>
        <v>120</v>
      </c>
      <c r="G20" s="13">
        <f t="shared" si="2"/>
        <v>112.5</v>
      </c>
      <c r="H20" s="13">
        <f t="shared" si="2"/>
        <v>96</v>
      </c>
      <c r="I20" s="13">
        <f t="shared" si="2"/>
        <v>60</v>
      </c>
      <c r="J20" s="13">
        <f t="shared" si="2"/>
        <v>114</v>
      </c>
      <c r="K20" s="13">
        <f t="shared" si="2"/>
        <v>102</v>
      </c>
      <c r="L20" s="13">
        <f t="shared" si="2"/>
        <v>114</v>
      </c>
      <c r="M20" s="13">
        <f t="shared" si="2"/>
        <v>90</v>
      </c>
      <c r="N20" s="13">
        <f t="shared" si="2"/>
        <v>113</v>
      </c>
      <c r="O20" s="13">
        <f t="shared" si="2"/>
        <v>126</v>
      </c>
      <c r="P20" s="13">
        <f t="shared" si="2"/>
        <v>96</v>
      </c>
      <c r="Q20" s="13">
        <f t="shared" si="2"/>
        <v>84</v>
      </c>
      <c r="R20" s="13">
        <f t="shared" si="2"/>
        <v>174</v>
      </c>
      <c r="S20" s="13">
        <f t="shared" si="2"/>
        <v>143</v>
      </c>
      <c r="T20" s="13">
        <f>T18+T19</f>
        <v>125</v>
      </c>
      <c r="U20" s="13">
        <f>U18+U19</f>
        <v>128</v>
      </c>
      <c r="V20" s="13">
        <f>V18+V19</f>
        <v>157</v>
      </c>
      <c r="W20" s="13">
        <f aca="true" t="shared" si="3" ref="W20:AI20">W18+W19</f>
        <v>102</v>
      </c>
      <c r="X20" s="13">
        <f t="shared" si="3"/>
        <v>101</v>
      </c>
      <c r="Y20" s="13">
        <f t="shared" si="3"/>
        <v>130</v>
      </c>
      <c r="Z20" s="13">
        <f t="shared" si="3"/>
        <v>123</v>
      </c>
      <c r="AA20" s="13">
        <f t="shared" si="3"/>
        <v>250</v>
      </c>
      <c r="AB20" s="13">
        <f t="shared" si="3"/>
        <v>110</v>
      </c>
      <c r="AC20" s="13">
        <f t="shared" si="3"/>
        <v>101</v>
      </c>
      <c r="AD20" s="13">
        <f t="shared" si="3"/>
        <v>101</v>
      </c>
      <c r="AE20" s="13">
        <f t="shared" si="3"/>
        <v>107</v>
      </c>
      <c r="AF20" s="13">
        <f t="shared" si="3"/>
        <v>66</v>
      </c>
      <c r="AG20" s="13">
        <f t="shared" si="3"/>
        <v>60</v>
      </c>
      <c r="AH20" s="13">
        <f t="shared" si="3"/>
        <v>107</v>
      </c>
      <c r="AI20" s="13">
        <f t="shared" si="3"/>
        <v>95</v>
      </c>
      <c r="AJ20" s="13">
        <f aca="true" t="shared" si="4" ref="AJ20:AO20">AJ18+AJ19</f>
        <v>83</v>
      </c>
      <c r="AK20" s="13">
        <f t="shared" si="4"/>
        <v>83</v>
      </c>
      <c r="AL20" s="13">
        <f t="shared" si="4"/>
        <v>83</v>
      </c>
      <c r="AM20" s="13">
        <f t="shared" si="4"/>
        <v>83</v>
      </c>
      <c r="AN20" s="13">
        <f t="shared" si="4"/>
        <v>85</v>
      </c>
      <c r="AO20" s="13">
        <f t="shared" si="4"/>
        <v>93</v>
      </c>
    </row>
    <row r="21" spans="1:41" ht="30" customHeight="1">
      <c r="A21" s="10" t="s">
        <v>6</v>
      </c>
      <c r="B21" s="27"/>
      <c r="C21" s="28"/>
      <c r="D21" s="29"/>
      <c r="E21" s="5">
        <f>E20/6</f>
        <v>20</v>
      </c>
      <c r="F21" s="5">
        <f>F20/6</f>
        <v>20</v>
      </c>
      <c r="G21" s="7">
        <f>G20/6</f>
        <v>18.75</v>
      </c>
      <c r="H21" s="5">
        <f>H20/4</f>
        <v>24</v>
      </c>
      <c r="I21" s="5">
        <f>I20/4</f>
        <v>15</v>
      </c>
      <c r="J21" s="5">
        <f>J20/6</f>
        <v>19</v>
      </c>
      <c r="K21" s="14">
        <f>K20/5</f>
        <v>20.4</v>
      </c>
      <c r="L21" s="7">
        <f>L20/8</f>
        <v>14.25</v>
      </c>
      <c r="M21" s="5">
        <f>M20/5</f>
        <v>18</v>
      </c>
      <c r="N21" s="7">
        <f>N20/6</f>
        <v>18.833333333333332</v>
      </c>
      <c r="O21" s="5">
        <f>O20/6</f>
        <v>21</v>
      </c>
      <c r="P21" s="7">
        <f>P20/6</f>
        <v>16</v>
      </c>
      <c r="Q21" s="5">
        <f>Q20/6</f>
        <v>14</v>
      </c>
      <c r="R21" s="7">
        <f>174/7</f>
        <v>24.857142857142858</v>
      </c>
      <c r="S21" s="7">
        <f>S20/8</f>
        <v>17.875</v>
      </c>
      <c r="T21" s="7">
        <f>T20/7</f>
        <v>17.857142857142858</v>
      </c>
      <c r="U21" s="7">
        <f>U20/7</f>
        <v>18.285714285714285</v>
      </c>
      <c r="V21" s="7">
        <v>25</v>
      </c>
      <c r="W21" s="16">
        <f>102/5</f>
        <v>20.4</v>
      </c>
      <c r="X21" s="17">
        <f>101/5</f>
        <v>20.2</v>
      </c>
      <c r="Y21" s="7">
        <f>55/3</f>
        <v>18.333333333333332</v>
      </c>
      <c r="Z21" s="5">
        <v>25</v>
      </c>
      <c r="AA21" s="5">
        <f>AA20/10</f>
        <v>25</v>
      </c>
      <c r="AB21" s="7">
        <f>AB20/6</f>
        <v>18.333333333333332</v>
      </c>
      <c r="AC21" s="7">
        <f>AC20/6</f>
        <v>16.833333333333332</v>
      </c>
      <c r="AD21" s="7">
        <f>AD20/7</f>
        <v>14.428571428571429</v>
      </c>
      <c r="AE21" s="7">
        <f>AE20/6</f>
        <v>17.833333333333332</v>
      </c>
      <c r="AF21" s="7">
        <f>AF20/5</f>
        <v>13.2</v>
      </c>
      <c r="AG21" s="7">
        <f>AG20/6</f>
        <v>10</v>
      </c>
      <c r="AH21" s="7">
        <f>AH20/5</f>
        <v>21.4</v>
      </c>
      <c r="AI21" s="7">
        <f>AI20/7</f>
        <v>13.571428571428571</v>
      </c>
      <c r="AJ21" s="7">
        <f>AJ20/7</f>
        <v>11.857142857142858</v>
      </c>
      <c r="AK21" s="7">
        <f>AK20/6</f>
        <v>13.833333333333334</v>
      </c>
      <c r="AL21" s="7">
        <f>AL20/5</f>
        <v>16.6</v>
      </c>
      <c r="AM21" s="7">
        <f>AM20/7</f>
        <v>11.857142857142858</v>
      </c>
      <c r="AN21" s="7">
        <f>AN20/6</f>
        <v>14.166666666666666</v>
      </c>
      <c r="AO21" s="7">
        <f>AO20/5</f>
        <v>18.6</v>
      </c>
    </row>
    <row r="22" ht="12"/>
  </sheetData>
  <mergeCells count="13">
    <mergeCell ref="AL2:AO2"/>
    <mergeCell ref="B21:D21"/>
    <mergeCell ref="AI2:AK2"/>
    <mergeCell ref="A1:AO1"/>
    <mergeCell ref="D2:D3"/>
    <mergeCell ref="E2:I2"/>
    <mergeCell ref="A2:A3"/>
    <mergeCell ref="B2:B3"/>
    <mergeCell ref="C2:C3"/>
    <mergeCell ref="W2:AA2"/>
    <mergeCell ref="AB2:AH2"/>
    <mergeCell ref="J2:M2"/>
    <mergeCell ref="N2:V2"/>
  </mergeCells>
  <printOptions/>
  <pageMargins left="0.16" right="0.17" top="0.2" bottom="0.15" header="0.16" footer="0.19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wyj</dc:creator>
  <cp:keywords/>
  <dc:description/>
  <cp:lastModifiedBy>李星期</cp:lastModifiedBy>
  <cp:lastPrinted>2011-07-14T03:20:12Z</cp:lastPrinted>
  <dcterms:created xsi:type="dcterms:W3CDTF">2010-12-07T07:24:04Z</dcterms:created>
  <dcterms:modified xsi:type="dcterms:W3CDTF">2011-07-14T05:06:41Z</dcterms:modified>
  <cp:category/>
  <cp:version/>
  <cp:contentType/>
  <cp:contentStatus/>
</cp:coreProperties>
</file>